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thva-my.sharepoint.com/personal/i_timmer_hva_nl/Documents/Boek Databeheer en legal tech/Boek/"/>
    </mc:Choice>
  </mc:AlternateContent>
  <xr:revisionPtr revIDLastSave="71" documentId="13_ncr:1_{8780A458-93F5-4E88-805D-029A72BEBBC8}" xr6:coauthVersionLast="47" xr6:coauthVersionMax="47" xr10:uidLastSave="{83D6E2C9-42AE-4481-A6F3-D634EC26C3B8}"/>
  <bookViews>
    <workbookView xWindow="-120" yWindow="-120" windowWidth="29040" windowHeight="17520" activeTab="1" xr2:uid="{3B667267-876B-4F54-BA31-698A543512F9}"/>
  </bookViews>
  <sheets>
    <sheet name="Factuuroverzicht" sheetId="1" r:id="rId1"/>
    <sheet name="Oefening" sheetId="4" r:id="rId2"/>
    <sheet name="Basisgegevens" sheetId="3" r:id="rId3"/>
  </sheets>
  <definedNames>
    <definedName name="_xlnm._FilterDatabase" localSheetId="0" hidden="1">Factuuroverzicht!$A$1:$K$1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2" i="4"/>
  <c r="B3" i="1"/>
  <c r="C3" i="1" s="1"/>
  <c r="G3" i="1" s="1"/>
  <c r="B4" i="1"/>
  <c r="C4" i="1" s="1"/>
  <c r="G4" i="1" s="1"/>
  <c r="B5" i="1"/>
  <c r="C5" i="1" s="1"/>
  <c r="G5" i="1" s="1"/>
  <c r="B6" i="1"/>
  <c r="C6" i="1" s="1"/>
  <c r="G6" i="1" s="1"/>
  <c r="B7" i="1"/>
  <c r="C7" i="1" s="1"/>
  <c r="G7" i="1" s="1"/>
  <c r="B8" i="1"/>
  <c r="C8" i="1" s="1"/>
  <c r="G8" i="1" s="1"/>
  <c r="B9" i="1"/>
  <c r="C9" i="1" s="1"/>
  <c r="G9" i="1" s="1"/>
  <c r="B10" i="1"/>
  <c r="C10" i="1" s="1"/>
  <c r="G10" i="1" s="1"/>
  <c r="B11" i="1"/>
  <c r="C11" i="1" s="1"/>
  <c r="G11" i="1" s="1"/>
  <c r="B12" i="1"/>
  <c r="C12" i="1" s="1"/>
  <c r="G12" i="1" s="1"/>
  <c r="B2" i="1"/>
  <c r="C2" i="1" s="1"/>
  <c r="G2" i="1" s="1"/>
  <c r="G13" i="1" l="1"/>
  <c r="H2" i="1"/>
  <c r="I2" i="1"/>
  <c r="H12" i="1"/>
  <c r="I12" i="1"/>
  <c r="H11" i="1"/>
  <c r="I11" i="1"/>
  <c r="H10" i="1"/>
  <c r="I10" i="1"/>
  <c r="H9" i="1"/>
  <c r="I9" i="1"/>
  <c r="H8" i="1"/>
  <c r="I8" i="1"/>
  <c r="H7" i="1"/>
  <c r="I7" i="1" s="1"/>
  <c r="I6" i="1"/>
  <c r="H6" i="1"/>
  <c r="H5" i="1"/>
  <c r="I5" i="1" s="1"/>
  <c r="H4" i="1"/>
  <c r="I4" i="1" s="1"/>
  <c r="H3" i="1"/>
  <c r="I3" i="1" s="1"/>
  <c r="I13" i="1" l="1"/>
  <c r="H13" i="1"/>
</calcChain>
</file>

<file path=xl/sharedStrings.xml><?xml version="1.0" encoding="utf-8"?>
<sst xmlns="http://schemas.openxmlformats.org/spreadsheetml/2006/main" count="89" uniqueCount="41">
  <si>
    <t>Categorie</t>
  </si>
  <si>
    <t>Uurtarief</t>
  </si>
  <si>
    <t>Datum</t>
  </si>
  <si>
    <t>Opdrachtgever</t>
  </si>
  <si>
    <t>Aantal uren</t>
  </si>
  <si>
    <t>Subtotaal</t>
  </si>
  <si>
    <t>BTW</t>
  </si>
  <si>
    <t>Totaal incl. BTW</t>
  </si>
  <si>
    <t xml:space="preserve">Factuurnummer </t>
  </si>
  <si>
    <t>Betaald?</t>
  </si>
  <si>
    <t>Achmed</t>
  </si>
  <si>
    <t>Ben</t>
  </si>
  <si>
    <t>Corinne</t>
  </si>
  <si>
    <t>Danny</t>
  </si>
  <si>
    <t>Junior</t>
  </si>
  <si>
    <t>Medior</t>
  </si>
  <si>
    <t>Senior</t>
  </si>
  <si>
    <t>Atas</t>
  </si>
  <si>
    <t>Betas</t>
  </si>
  <si>
    <t>Cetas</t>
  </si>
  <si>
    <t>Detas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</si>
  <si>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</si>
  <si>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</si>
  <si>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</si>
  <si>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</si>
  <si>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</si>
  <si>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</si>
  <si>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</si>
  <si>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</si>
  <si>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2019-9</t>
  </si>
  <si>
    <t>2019-10</t>
  </si>
  <si>
    <t>2019-11</t>
  </si>
  <si>
    <t xml:space="preserve">Naam behandelaar </t>
  </si>
  <si>
    <t>Behandelaar</t>
  </si>
  <si>
    <t>Elif</t>
  </si>
  <si>
    <t>Fadoua</t>
  </si>
  <si>
    <t>Gerard</t>
  </si>
  <si>
    <t>Tarieven</t>
  </si>
  <si>
    <t>Ja</t>
  </si>
  <si>
    <t>Nee</t>
  </si>
  <si>
    <t>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</si>
</sst>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4" fontId="0" fillId="0" borderId="0" xfId="0" applyNumberFormat="1"/>
    <xf numFmtId="9" fontId="0" fillId="0" borderId="0" xfId="0" applyNumberFormat="1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6" borderId="1" xfId="0" applyFont="1" applyFill="1" applyBorder="1"/>
    <xf numFmtId="164" fontId="1" fillId="6" borderId="1" xfId="0" applyNumberFormat="1" applyFont="1" applyFill="1" applyBorder="1"/>
    <xf numFmtId="14" fontId="1" fillId="6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0" borderId="0" xfId="0" applyFont="1"/>
    <xf numFmtId="164" fontId="0" fillId="0" borderId="2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Factuuroverzicht!$I$2:$I$12</c:f>
              <c:numCache>
                <c:formatCode>"€"\ #,##0.00</c:formatCode>
                <c:ptCount val="11"/>
                <c:pt idx="0">
                  <c:v>605</c:v>
                </c:pt>
                <c:pt idx="1">
                  <c:v>907.5</c:v>
                </c:pt>
                <c:pt idx="2">
                  <c:v>1482.25</c:v>
                </c:pt>
                <c:pt idx="3">
                  <c:v>968</c:v>
                </c:pt>
                <c:pt idx="4">
                  <c:v>1361.25</c:v>
                </c:pt>
                <c:pt idx="5">
                  <c:v>2117.5</c:v>
                </c:pt>
                <c:pt idx="6">
                  <c:v>1331</c:v>
                </c:pt>
                <c:pt idx="7">
                  <c:v>1452</c:v>
                </c:pt>
                <c:pt idx="8">
                  <c:v>1966.25</c:v>
                </c:pt>
                <c:pt idx="9">
                  <c:v>2964.5</c:v>
                </c:pt>
                <c:pt idx="10">
                  <c:v>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5-4864-9EBB-C76AACF05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7990143"/>
        <c:axId val="1889430895"/>
      </c:barChart>
      <c:catAx>
        <c:axId val="188799014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89430895"/>
        <c:crosses val="autoZero"/>
        <c:auto val="1"/>
        <c:lblAlgn val="ctr"/>
        <c:lblOffset val="100"/>
        <c:noMultiLvlLbl val="0"/>
      </c:catAx>
      <c:valAx>
        <c:axId val="188943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87990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14</xdr:row>
      <xdr:rowOff>166687</xdr:rowOff>
    </xdr:from>
    <xdr:to>
      <xdr:col>14</xdr:col>
      <xdr:colOff>314325</xdr:colOff>
      <xdr:row>29</xdr:row>
      <xdr:rowOff>52387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CA7ED1A-9593-451D-BC59-E5E1AB388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D84C4-FEC7-4265-8DD9-02693A775F97}">
  <dimension ref="A1:L13"/>
  <sheetViews>
    <sheetView workbookViewId="0">
      <selection sqref="A1:A12"/>
    </sheetView>
  </sheetViews>
  <sheetFormatPr defaultRowHeight="15" x14ac:dyDescent="0.25"/>
  <cols>
    <col min="1" max="1" width="18.85546875" bestFit="1" customWidth="1"/>
    <col min="2" max="2" width="10" bestFit="1" customWidth="1"/>
    <col min="3" max="3" width="9.5703125" style="1" bestFit="1" customWidth="1"/>
    <col min="4" max="4" width="10.5703125" style="2" customWidth="1"/>
    <col min="5" max="5" width="14.85546875" bestFit="1" customWidth="1"/>
    <col min="6" max="6" width="11.28515625" style="11" bestFit="1" customWidth="1"/>
    <col min="7" max="7" width="10.5703125" bestFit="1" customWidth="1"/>
    <col min="8" max="8" width="9.5703125" bestFit="1" customWidth="1"/>
    <col min="9" max="9" width="15.140625" bestFit="1" customWidth="1"/>
    <col min="10" max="10" width="16.28515625" style="11" bestFit="1" customWidth="1"/>
  </cols>
  <sheetData>
    <row r="1" spans="1:12" x14ac:dyDescent="0.25">
      <c r="A1" s="13" t="s">
        <v>32</v>
      </c>
      <c r="B1" s="13" t="s">
        <v>0</v>
      </c>
      <c r="C1" s="14" t="s">
        <v>1</v>
      </c>
      <c r="D1" s="15" t="s">
        <v>2</v>
      </c>
      <c r="E1" s="13" t="s">
        <v>3</v>
      </c>
      <c r="F1" s="16" t="s">
        <v>4</v>
      </c>
      <c r="G1" s="13" t="s">
        <v>5</v>
      </c>
      <c r="H1" s="17" t="s">
        <v>6</v>
      </c>
      <c r="I1" s="13" t="s">
        <v>7</v>
      </c>
      <c r="J1" s="16" t="s">
        <v>8</v>
      </c>
      <c r="K1" s="13" t="s">
        <v>9</v>
      </c>
    </row>
    <row r="2" spans="1:12" x14ac:dyDescent="0.25">
      <c r="A2" s="4" t="s">
        <v>10</v>
      </c>
      <c r="B2" s="4" t="str">
        <f>VLOOKUP(A2,Basisgegevens!$A$3:$B$10,2,FALSE)</f>
        <v>Junior</v>
      </c>
      <c r="C2" s="5">
        <f>VLOOKUP(B2,Basisgegevens!$D$4:$E$6,2,FALSE)</f>
        <v>100</v>
      </c>
      <c r="D2" s="6">
        <v>43617</v>
      </c>
      <c r="E2" s="4" t="s">
        <v>17</v>
      </c>
      <c r="F2" s="12">
        <v>5</v>
      </c>
      <c r="G2" s="7">
        <f>C2*F2</f>
        <v>500</v>
      </c>
      <c r="H2" s="8">
        <f>G2*Basisgegevens!$G$4</f>
        <v>105</v>
      </c>
      <c r="I2" s="9">
        <f>G2+H2</f>
        <v>605</v>
      </c>
      <c r="J2" s="10" t="s">
        <v>21</v>
      </c>
      <c r="K2" s="4" t="s">
        <v>38</v>
      </c>
    </row>
    <row r="3" spans="1:12" x14ac:dyDescent="0.25">
      <c r="A3" s="4" t="s">
        <v>11</v>
      </c>
      <c r="B3" s="4" t="str">
        <f>VLOOKUP(A3,Basisgegevens!$A$3:$B$10,2,FALSE)</f>
        <v>Medior</v>
      </c>
      <c r="C3" s="5">
        <f>VLOOKUP(B3,Basisgegevens!$D$4:$E$6,2,FALSE)</f>
        <v>125</v>
      </c>
      <c r="D3" s="6">
        <v>43618</v>
      </c>
      <c r="E3" s="4" t="s">
        <v>18</v>
      </c>
      <c r="F3" s="12">
        <v>6</v>
      </c>
      <c r="G3" s="7">
        <f t="shared" ref="G3:G12" si="0">C3*F3</f>
        <v>750</v>
      </c>
      <c r="H3" s="8">
        <f>G3*Basisgegevens!$G$4</f>
        <v>157.5</v>
      </c>
      <c r="I3" s="9">
        <f t="shared" ref="I3:I12" si="1">G3+H3</f>
        <v>907.5</v>
      </c>
      <c r="J3" s="10" t="s">
        <v>22</v>
      </c>
      <c r="K3" s="4" t="s">
        <v>39</v>
      </c>
    </row>
    <row r="4" spans="1:12" x14ac:dyDescent="0.25">
      <c r="A4" s="4" t="s">
        <v>12</v>
      </c>
      <c r="B4" s="4" t="str">
        <f>VLOOKUP(A4,Basisgegevens!$A$3:$B$10,2,FALSE)</f>
        <v>Senior</v>
      </c>
      <c r="C4" s="5">
        <f>VLOOKUP(B4,Basisgegevens!$D$4:$E$6,2,FALSE)</f>
        <v>175</v>
      </c>
      <c r="D4" s="6">
        <v>43619</v>
      </c>
      <c r="E4" s="4" t="s">
        <v>19</v>
      </c>
      <c r="F4" s="12">
        <v>7</v>
      </c>
      <c r="G4" s="7">
        <f t="shared" si="0"/>
        <v>1225</v>
      </c>
      <c r="H4" s="8">
        <f>G4*Basisgegevens!$G$4</f>
        <v>257.25</v>
      </c>
      <c r="I4" s="9">
        <f t="shared" si="1"/>
        <v>1482.25</v>
      </c>
      <c r="J4" s="10" t="s">
        <v>23</v>
      </c>
      <c r="K4" s="4" t="s">
        <v>38</v>
      </c>
    </row>
    <row r="5" spans="1:12" x14ac:dyDescent="0.25">
      <c r="A5" s="4" t="s">
        <v>13</v>
      </c>
      <c r="B5" s="4" t="str">
        <f>VLOOKUP(A5,Basisgegevens!$A$3:$B$10,2,FALSE)</f>
        <v>Junior</v>
      </c>
      <c r="C5" s="5">
        <f>VLOOKUP(B5,Basisgegevens!$D$4:$E$6,2,FALSE)</f>
        <v>100</v>
      </c>
      <c r="D5" s="6">
        <v>43620</v>
      </c>
      <c r="E5" s="4" t="s">
        <v>20</v>
      </c>
      <c r="F5" s="12">
        <v>8</v>
      </c>
      <c r="G5" s="7">
        <f t="shared" si="0"/>
        <v>800</v>
      </c>
      <c r="H5" s="8">
        <f>G5*Basisgegevens!$G$4</f>
        <v>168</v>
      </c>
      <c r="I5" s="9">
        <f t="shared" si="1"/>
        <v>968</v>
      </c>
      <c r="J5" s="10" t="s">
        <v>24</v>
      </c>
      <c r="K5" s="4" t="s">
        <v>39</v>
      </c>
    </row>
    <row r="6" spans="1:12" x14ac:dyDescent="0.25">
      <c r="A6" s="4" t="s">
        <v>34</v>
      </c>
      <c r="B6" s="4" t="str">
        <f>VLOOKUP(A6,Basisgegevens!$A$3:$B$10,2,FALSE)</f>
        <v>Medior</v>
      </c>
      <c r="C6" s="5">
        <f>VLOOKUP(B6,Basisgegevens!$D$4:$E$6,2,FALSE)</f>
        <v>125</v>
      </c>
      <c r="D6" s="6">
        <v>43621</v>
      </c>
      <c r="E6" s="4" t="s">
        <v>17</v>
      </c>
      <c r="F6" s="12">
        <v>9</v>
      </c>
      <c r="G6" s="7">
        <f t="shared" si="0"/>
        <v>1125</v>
      </c>
      <c r="H6" s="8">
        <f>G6*Basisgegevens!$G$4</f>
        <v>236.25</v>
      </c>
      <c r="I6" s="9">
        <f t="shared" si="1"/>
        <v>1361.25</v>
      </c>
      <c r="J6" s="10" t="s">
        <v>25</v>
      </c>
      <c r="K6" s="4" t="s">
        <v>38</v>
      </c>
    </row>
    <row r="7" spans="1:12" x14ac:dyDescent="0.25">
      <c r="A7" s="4" t="s">
        <v>35</v>
      </c>
      <c r="B7" s="4" t="str">
        <f>VLOOKUP(A7,Basisgegevens!$A$3:$B$10,2,FALSE)</f>
        <v>Senior</v>
      </c>
      <c r="C7" s="5">
        <f>VLOOKUP(B7,Basisgegevens!$D$4:$E$6,2,FALSE)</f>
        <v>175</v>
      </c>
      <c r="D7" s="6">
        <v>43622</v>
      </c>
      <c r="E7" s="4" t="s">
        <v>18</v>
      </c>
      <c r="F7" s="12">
        <v>10</v>
      </c>
      <c r="G7" s="7">
        <f t="shared" si="0"/>
        <v>1750</v>
      </c>
      <c r="H7" s="8">
        <f>G7*Basisgegevens!$G$4</f>
        <v>367.5</v>
      </c>
      <c r="I7" s="9">
        <f t="shared" si="1"/>
        <v>2117.5</v>
      </c>
      <c r="J7" s="10" t="s">
        <v>26</v>
      </c>
      <c r="K7" s="4" t="s">
        <v>39</v>
      </c>
    </row>
    <row r="8" spans="1:12" x14ac:dyDescent="0.25">
      <c r="A8" s="4" t="s">
        <v>36</v>
      </c>
      <c r="B8" s="4" t="str">
        <f>VLOOKUP(A8,Basisgegevens!$A$3:$B$10,2,FALSE)</f>
        <v>Junior</v>
      </c>
      <c r="C8" s="5">
        <f>VLOOKUP(B8,Basisgegevens!$D$4:$E$6,2,FALSE)</f>
        <v>100</v>
      </c>
      <c r="D8" s="6">
        <v>43623</v>
      </c>
      <c r="E8" s="4" t="s">
        <v>19</v>
      </c>
      <c r="F8" s="12">
        <v>11</v>
      </c>
      <c r="G8" s="7">
        <f t="shared" si="0"/>
        <v>1100</v>
      </c>
      <c r="H8" s="8">
        <f>G8*Basisgegevens!$G$4</f>
        <v>231</v>
      </c>
      <c r="I8" s="9">
        <f t="shared" si="1"/>
        <v>1331</v>
      </c>
      <c r="J8" s="10" t="s">
        <v>27</v>
      </c>
      <c r="K8" s="4" t="s">
        <v>38</v>
      </c>
    </row>
    <row r="9" spans="1:12" x14ac:dyDescent="0.25">
      <c r="A9" s="4" t="s">
        <v>10</v>
      </c>
      <c r="B9" s="4" t="str">
        <f>VLOOKUP(A9,Basisgegevens!$A$3:$B$10,2,FALSE)</f>
        <v>Junior</v>
      </c>
      <c r="C9" s="5">
        <f>VLOOKUP(B9,Basisgegevens!$D$4:$E$6,2,FALSE)</f>
        <v>100</v>
      </c>
      <c r="D9" s="6">
        <v>43624</v>
      </c>
      <c r="E9" s="4" t="s">
        <v>20</v>
      </c>
      <c r="F9" s="12">
        <v>12</v>
      </c>
      <c r="G9" s="7">
        <f t="shared" si="0"/>
        <v>1200</v>
      </c>
      <c r="H9" s="8">
        <f>G9*Basisgegevens!$G$4</f>
        <v>252</v>
      </c>
      <c r="I9" s="9">
        <f t="shared" si="1"/>
        <v>1452</v>
      </c>
      <c r="J9" s="10" t="s">
        <v>28</v>
      </c>
      <c r="K9" s="4" t="s">
        <v>39</v>
      </c>
      <c r="L9" s="3"/>
    </row>
    <row r="10" spans="1:12" x14ac:dyDescent="0.25">
      <c r="A10" s="4" t="s">
        <v>11</v>
      </c>
      <c r="B10" s="4" t="str">
        <f>VLOOKUP(A10,Basisgegevens!$A$3:$B$10,2,FALSE)</f>
        <v>Medior</v>
      </c>
      <c r="C10" s="5">
        <f>VLOOKUP(B10,Basisgegevens!$D$4:$E$6,2,FALSE)</f>
        <v>125</v>
      </c>
      <c r="D10" s="6">
        <v>43625</v>
      </c>
      <c r="E10" s="4" t="s">
        <v>17</v>
      </c>
      <c r="F10" s="12">
        <v>13</v>
      </c>
      <c r="G10" s="7">
        <f t="shared" si="0"/>
        <v>1625</v>
      </c>
      <c r="H10" s="8">
        <f>G10*Basisgegevens!$G$4</f>
        <v>341.25</v>
      </c>
      <c r="I10" s="9">
        <f t="shared" si="1"/>
        <v>1966.25</v>
      </c>
      <c r="J10" s="10" t="s">
        <v>29</v>
      </c>
      <c r="K10" s="4" t="s">
        <v>38</v>
      </c>
    </row>
    <row r="11" spans="1:12" x14ac:dyDescent="0.25">
      <c r="A11" s="4" t="s">
        <v>12</v>
      </c>
      <c r="B11" s="4" t="str">
        <f>VLOOKUP(A11,Basisgegevens!$A$3:$B$10,2,FALSE)</f>
        <v>Senior</v>
      </c>
      <c r="C11" s="5">
        <f>VLOOKUP(B11,Basisgegevens!$D$4:$E$6,2,FALSE)</f>
        <v>175</v>
      </c>
      <c r="D11" s="6">
        <v>43626</v>
      </c>
      <c r="E11" s="4" t="s">
        <v>18</v>
      </c>
      <c r="F11" s="12">
        <v>14</v>
      </c>
      <c r="G11" s="7">
        <f t="shared" si="0"/>
        <v>2450</v>
      </c>
      <c r="H11" s="8">
        <f>G11*Basisgegevens!$G$4</f>
        <v>514.5</v>
      </c>
      <c r="I11" s="9">
        <f t="shared" si="1"/>
        <v>2964.5</v>
      </c>
      <c r="J11" s="10" t="s">
        <v>30</v>
      </c>
      <c r="K11" s="4" t="s">
        <v>39</v>
      </c>
    </row>
    <row r="12" spans="1:12" ht="15.75" thickBot="1" x14ac:dyDescent="0.3">
      <c r="A12" s="4" t="s">
        <v>13</v>
      </c>
      <c r="B12" s="4" t="str">
        <f>VLOOKUP(A12,Basisgegevens!$A$3:$B$10,2,FALSE)</f>
        <v>Junior</v>
      </c>
      <c r="C12" s="5">
        <f>VLOOKUP(B12,Basisgegevens!$D$4:$E$6,2,FALSE)</f>
        <v>100</v>
      </c>
      <c r="D12" s="6">
        <v>43627</v>
      </c>
      <c r="E12" s="4" t="s">
        <v>19</v>
      </c>
      <c r="F12" s="12">
        <v>15</v>
      </c>
      <c r="G12" s="7">
        <f t="shared" si="0"/>
        <v>1500</v>
      </c>
      <c r="H12" s="8">
        <f>G12*Basisgegevens!$G$4</f>
        <v>315</v>
      </c>
      <c r="I12" s="9">
        <f t="shared" si="1"/>
        <v>1815</v>
      </c>
      <c r="J12" s="10" t="s">
        <v>31</v>
      </c>
      <c r="K12" s="4" t="s">
        <v>38</v>
      </c>
    </row>
    <row r="13" spans="1:12" ht="15.75" thickBot="1" x14ac:dyDescent="0.3">
      <c r="G13" s="19">
        <f>SUM(G2:G12)</f>
        <v>14025</v>
      </c>
      <c r="H13" s="19">
        <f>SUM(H2:H12)</f>
        <v>2945.25</v>
      </c>
      <c r="I13" s="19">
        <f>SUM(I2:I12)</f>
        <v>16970.25</v>
      </c>
    </row>
  </sheetData>
  <autoFilter ref="A1:K1" xr:uid="{2C31EA64-760C-4AC9-978C-40CEE12D0DC2}"/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5749D29-109B-4589-808F-A6DAD525B91C}">
          <x14:formula1>
            <xm:f>Basisgegevens!$A$4:$A$10</xm:f>
          </x14:formula1>
          <xm:sqref>A2:A12</xm:sqref>
        </x14:dataValidation>
        <x14:dataValidation type="list" allowBlank="1" showInputMessage="1" showErrorMessage="1" xr:uid="{05FFA62F-22B7-4B10-9FFD-F3C0D38F486F}">
          <x14:formula1>
            <xm:f>Basisgegevens!I$4:I$5</xm:f>
          </x14:formula1>
          <xm:sqref>K2:K12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49E6-3396-41B2-8D99-2F2EA32C6E93}">
  <dimension ref="A1:E12"/>
  <sheetViews>
    <sheetView tabSelected="1" workbookViewId="0">
      <selection activeCell="B2" sqref="B2:B5"/>
    </sheetView>
  </sheetViews>
  <sheetFormatPr defaultRowHeight="15" x14ac:dyDescent="0.25"/>
  <cols>
    <col min="1" max="1" width="18.42578125" bestFit="1" customWidth="1"/>
    <col min="2" max="2" width="9.5703125" bestFit="1" customWidth="1"/>
    <col min="4" max="4" width="11.28515625" bestFit="1" customWidth="1"/>
  </cols>
  <sheetData>
    <row r="1" spans="1:5" x14ac:dyDescent="0.25">
      <c r="A1" s="13" t="s">
        <v>32</v>
      </c>
      <c r="B1" s="13" t="s">
        <v>0</v>
      </c>
      <c r="C1" s="13" t="s">
        <v>1</v>
      </c>
      <c r="D1" s="13" t="s">
        <v>4</v>
      </c>
      <c r="E1" s="13" t="s">
        <v>40</v>
      </c>
    </row>
    <row r="2" spans="1:5" x14ac:dyDescent="0.25">
      <c r="A2" s="4" t="s">
        <v>10</v>
      </c>
      <c r="B2" s="4" t="str">
        <f>_xlfn.XLOOKUP(A2,Basisgegevens!$A$4:$A$10,Basisgegevens!$B$4:$B$10,"nvt")</f>
        <v>Junior</v>
      </c>
      <c r="C2" s="4"/>
      <c r="D2" s="4"/>
      <c r="E2" s="4"/>
    </row>
    <row r="3" spans="1:5" x14ac:dyDescent="0.25">
      <c r="A3" s="4" t="s">
        <v>12</v>
      </c>
      <c r="B3" s="4" t="str">
        <f>_xlfn.XLOOKUP(A3,Basisgegevens!$A$4:$A$10,Basisgegevens!$B$4:$B$10,"nvt")</f>
        <v>Senior</v>
      </c>
      <c r="C3" s="4"/>
      <c r="D3" s="4"/>
      <c r="E3" s="4"/>
    </row>
    <row r="4" spans="1:5" x14ac:dyDescent="0.25">
      <c r="A4" s="4" t="s">
        <v>34</v>
      </c>
      <c r="B4" s="4" t="str">
        <f>_xlfn.XLOOKUP(A4,Basisgegevens!$A$4:$A$10,Basisgegevens!$B$4:$B$10,"nvt")</f>
        <v>Medior</v>
      </c>
      <c r="C4" s="4"/>
      <c r="D4" s="4"/>
      <c r="E4" s="4"/>
    </row>
    <row r="5" spans="1:5" x14ac:dyDescent="0.25">
      <c r="A5" s="4" t="s">
        <v>35</v>
      </c>
      <c r="B5" s="4" t="str">
        <f>_xlfn.XLOOKUP(A5,Basisgegevens!$A$4:$A$10,Basisgegevens!$B$4:$B$10,"nvt")</f>
        <v>Senior</v>
      </c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x14ac:dyDescent="0.25">
      <c r="A8" s="4"/>
      <c r="B8" s="4"/>
      <c r="C8" s="4"/>
      <c r="D8" s="4"/>
      <c r="E8" s="4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4"/>
      <c r="C10" s="4"/>
      <c r="D10" s="4"/>
      <c r="E10" s="4"/>
    </row>
    <row r="11" spans="1:5" x14ac:dyDescent="0.25">
      <c r="A11" s="4"/>
      <c r="B11" s="4"/>
      <c r="C11" s="4"/>
      <c r="D11" s="4"/>
      <c r="E11" s="4"/>
    </row>
    <row r="12" spans="1:5" x14ac:dyDescent="0.25">
      <c r="A12" s="4"/>
      <c r="B12" s="4"/>
      <c r="C12" s="4"/>
      <c r="D12" s="4"/>
      <c r="E12" s="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DA1726-E796-4F2C-98E5-431B11D534A1}">
          <x14:formula1>
            <xm:f>Basisgegevens!$A$4:$A$10</xm:f>
          </x14:formula1>
          <xm:sqref>A2:A12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B3B0-EDA4-4BC0-9865-63C14CD73C6F}">
  <dimension ref="A3:I10"/>
  <sheetViews>
    <sheetView workbookViewId="0">
      <selection activeCell="D4" sqref="D4"/>
    </sheetView>
  </sheetViews>
  <sheetFormatPr defaultRowHeight="15" x14ac:dyDescent="0.25"/>
  <cols>
    <col min="1" max="1" width="12.140625" bestFit="1" customWidth="1"/>
  </cols>
  <sheetData>
    <row r="3" spans="1:9" x14ac:dyDescent="0.25">
      <c r="A3" s="18" t="s">
        <v>33</v>
      </c>
      <c r="B3" s="18" t="s">
        <v>0</v>
      </c>
      <c r="D3" s="18" t="s">
        <v>0</v>
      </c>
      <c r="E3" s="18" t="s">
        <v>37</v>
      </c>
      <c r="G3" s="18" t="s">
        <v>6</v>
      </c>
      <c r="I3" s="18" t="s">
        <v>9</v>
      </c>
    </row>
    <row r="4" spans="1:9" x14ac:dyDescent="0.25">
      <c r="A4" t="s">
        <v>10</v>
      </c>
      <c r="B4" t="s">
        <v>14</v>
      </c>
      <c r="D4" t="s">
        <v>14</v>
      </c>
      <c r="E4" s="1">
        <v>100</v>
      </c>
      <c r="G4" s="3">
        <v>0.21</v>
      </c>
      <c r="I4" t="s">
        <v>38</v>
      </c>
    </row>
    <row r="5" spans="1:9" x14ac:dyDescent="0.25">
      <c r="A5" t="s">
        <v>11</v>
      </c>
      <c r="B5" t="s">
        <v>15</v>
      </c>
      <c r="D5" t="s">
        <v>15</v>
      </c>
      <c r="E5" s="1">
        <v>125</v>
      </c>
      <c r="I5" t="s">
        <v>39</v>
      </c>
    </row>
    <row r="6" spans="1:9" x14ac:dyDescent="0.25">
      <c r="A6" t="s">
        <v>12</v>
      </c>
      <c r="B6" t="s">
        <v>16</v>
      </c>
      <c r="D6" t="s">
        <v>16</v>
      </c>
      <c r="E6" s="1">
        <v>175</v>
      </c>
    </row>
    <row r="7" spans="1:9" x14ac:dyDescent="0.25">
      <c r="A7" t="s">
        <v>13</v>
      </c>
      <c r="B7" t="s">
        <v>14</v>
      </c>
    </row>
    <row r="8" spans="1:9" x14ac:dyDescent="0.25">
      <c r="A8" t="s">
        <v>34</v>
      </c>
      <c r="B8" t="s">
        <v>15</v>
      </c>
    </row>
    <row r="9" spans="1:9" x14ac:dyDescent="0.25">
      <c r="A9" t="s">
        <v>35</v>
      </c>
      <c r="B9" t="s">
        <v>16</v>
      </c>
    </row>
    <row r="10" spans="1:9" x14ac:dyDescent="0.25">
      <c r="A10" t="s">
        <v>36</v>
      </c>
      <c r="B10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7E18DBA20D641AA75BD4B2EFEB7F6" ma:contentTypeVersion="18" ma:contentTypeDescription="Een nieuw document maken." ma:contentTypeScope="" ma:versionID="3b52b60678d39dffa9f5e035669ada0c">
  <xsd:schema xmlns:xsd="http://www.w3.org/2001/XMLSchema" xmlns:xs="http://www.w3.org/2001/XMLSchema" xmlns:p="http://schemas.microsoft.com/office/2006/metadata/properties" xmlns:ns2="047cf5b5-2b24-4d81-a8a2-5fc4bafeadf2" xmlns:ns3="cae76b14-c987-4101-99d3-b976d619747d" targetNamespace="http://schemas.microsoft.com/office/2006/metadata/properties" ma:root="true" ma:fieldsID="87755980ede11f5964290a2eb36df342" ns2:_="" ns3:_="">
    <xsd:import namespace="047cf5b5-2b24-4d81-a8a2-5fc4bafeadf2"/>
    <xsd:import namespace="cae76b14-c987-4101-99d3-b976d6197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cf5b5-2b24-4d81-a8a2-5fc4bafead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2b548fb-4d77-4333-8e80-7f3cf7e95a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76b14-c987-4101-99d3-b976d6197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9a4896-6b01-4e01-854a-373d3811b53e}" ma:internalName="TaxCatchAll" ma:showField="CatchAllData" ma:web="cae76b14-c987-4101-99d3-b976d6197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097AE1-67EC-48B7-A683-406E43B9EDB5}"/>
</file>

<file path=customXml/itemProps2.xml><?xml version="1.0" encoding="utf-8"?>
<ds:datastoreItem xmlns:ds="http://schemas.openxmlformats.org/officeDocument/2006/customXml" ds:itemID="{3B4E0D4B-9B15-4C8E-93F6-13EA1BB54B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Factuuroverzicht</vt:lpstr>
      <vt:lpstr>Oefening</vt:lpstr>
      <vt:lpstr>Basisgegevens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Ivar Timmer</cp:lastModifiedBy>
  <dcterms:created xsi:type="dcterms:W3CDTF">2018-11-04T08:07:17Z</dcterms:created>
  <dcterms:modified xsi:type="dcterms:W3CDTF">2024-04-14T13:26:06Z</dcterms:modified>
</cp:coreProperties>
</file>